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'Лист1'!$A$1:$K$54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K3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17 350 человек
</t>
        </r>
      </text>
    </comment>
    <comment ref="K3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96,5 км - общая протяженность освещенных участков улично-дорожной сети</t>
        </r>
      </text>
    </comment>
    <comment ref="J3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96,5 км - общая протяженность освещенных участков улично-дорожной сети</t>
        </r>
      </text>
    </comment>
    <comment ref="K2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154,2 км нормативных дорог. Общая протяженность - 231,6 км.</t>
        </r>
      </text>
    </comment>
  </commentList>
</comments>
</file>

<file path=xl/sharedStrings.xml><?xml version="1.0" encoding="utf-8"?>
<sst xmlns="http://schemas.openxmlformats.org/spreadsheetml/2006/main" count="72" uniqueCount="72">
  <si>
    <t>№ п/п</t>
  </si>
  <si>
    <t>Наименование показателя</t>
  </si>
  <si>
    <t>2010 год</t>
  </si>
  <si>
    <t>2011 год</t>
  </si>
  <si>
    <t>2012 год</t>
  </si>
  <si>
    <t>2013 год</t>
  </si>
  <si>
    <t>2014 год</t>
  </si>
  <si>
    <t>2015 год</t>
  </si>
  <si>
    <t>Демографические показатели</t>
  </si>
  <si>
    <t>Труд, занятость</t>
  </si>
  <si>
    <t>Основные экономические показатели</t>
  </si>
  <si>
    <t>Объем промышленного производства, млн. рублей</t>
  </si>
  <si>
    <t>Объем промышленного производства на душу населения, тыс. рублей</t>
  </si>
  <si>
    <t>Объем инвестиций в основной капитал, млн. рублей</t>
  </si>
  <si>
    <t>Число индивидуальных предпринимателей, человек</t>
  </si>
  <si>
    <t>Оборот розничной торговли, млн. рублей</t>
  </si>
  <si>
    <t>Оборот розничной торговли на душу населения, тыс. рублей</t>
  </si>
  <si>
    <t>Оборот общественного питания, млн. рублей</t>
  </si>
  <si>
    <t>Оборот общественного питания на душу населения, тыс. рублей</t>
  </si>
  <si>
    <t>Жилищно-коммунальное хозяйство</t>
  </si>
  <si>
    <t>Общая площадь жилищного фонда, тыс.кв.м.</t>
  </si>
  <si>
    <t>Обеспеченность населения жильем, кв.м. на 1 жителя</t>
  </si>
  <si>
    <t>Общая площадь ветхого и аварийного жилищного фонда, тыс.кв.м.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</si>
  <si>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%</t>
  </si>
  <si>
    <t>Доля освещенных частей улиц в общей протяженности улиц, проездов, %</t>
  </si>
  <si>
    <t>Показатели развития социальной сферы</t>
  </si>
  <si>
    <t>Доля детей в возрасте от 1 до 6 лет, охваченных услугами дошкольного образования в муниципальных образовательных учреждениях, в общей численности детей в возрасте от 1 до 6 лет, %</t>
  </si>
  <si>
    <t>Уровень фактической обеспеченности населения клубами и учреждениями клубного типа от нормативной потребности, %</t>
  </si>
  <si>
    <t>Уровень фактической обеспеченности населения библиотеками от нормативной потребности, %</t>
  </si>
  <si>
    <t>Доля населения, систематически занимающегося физической культурой и спортом в общей численности населения, %</t>
  </si>
  <si>
    <t>Бюджетная сфера</t>
  </si>
  <si>
    <t>Доходы бюджета, всего, млн. рублей</t>
  </si>
  <si>
    <t>в том числе:</t>
  </si>
  <si>
    <t>налоговые доходы</t>
  </si>
  <si>
    <t>неналоговые доходы</t>
  </si>
  <si>
    <t>Налоговые и неналоговые доходы</t>
  </si>
  <si>
    <t>Доходы бюджета - всего, в расчете на душу населения, тыс. рублей</t>
  </si>
  <si>
    <t>Расходы бюджета, млн. рублей</t>
  </si>
  <si>
    <t>Расходы бюджета в расчете на душу населения, тыс. рублей</t>
  </si>
  <si>
    <t>Дефицит (профицит) бюджета, млн. рублей</t>
  </si>
  <si>
    <t xml:space="preserve"> - </t>
  </si>
  <si>
    <t>Коэффициент естественного прироста (убыли) населения (человек на 1000 населения)</t>
  </si>
  <si>
    <t>Среднегодовая численность населения, тыс.человек</t>
  </si>
  <si>
    <t>Коэффициент миграционного притока (оттока) населения (человек на 10 000 населения)</t>
  </si>
  <si>
    <t>Среднесписочная численность работников организаций, не относящихся к субъектам малого предпринимательства, тыс. человек</t>
  </si>
  <si>
    <t>Уровень зарегистрированной безработицы, % к трудоспособному населению</t>
  </si>
  <si>
    <t>Среднемесячная заработная плата работников организаций, не относящихся к субъектам малого предпринимательства, рублей</t>
  </si>
  <si>
    <t>Информация о достижении в 2018 году целевых показателей социально-экономического развития,</t>
  </si>
  <si>
    <t>предусмотренных Стратегией социально-экономического развития города Белогорск на период до 2025 года</t>
  </si>
  <si>
    <t>2016 год</t>
  </si>
  <si>
    <t>2017 год</t>
  </si>
  <si>
    <t>2018 год</t>
  </si>
  <si>
    <t>Естественный прирост (убыль населения), человек</t>
  </si>
  <si>
    <t>Миграционный прирост (отток) населения, человек</t>
  </si>
  <si>
    <t>Численность официально зарегистрированных безработных по итогам года, человек</t>
  </si>
  <si>
    <r>
      <t>356,3</t>
    </r>
    <r>
      <rPr>
        <sz val="12"/>
        <color indexed="8"/>
        <rFont val="Symbol"/>
        <family val="1"/>
      </rPr>
      <t>*</t>
    </r>
  </si>
  <si>
    <r>
      <t>321,7</t>
    </r>
    <r>
      <rPr>
        <sz val="12"/>
        <color indexed="8"/>
        <rFont val="Symbol"/>
        <family val="1"/>
      </rPr>
      <t>*</t>
    </r>
  </si>
  <si>
    <t>*</t>
  </si>
  <si>
    <t>оперативные данные статистики, с 2016 года Федеральным планом статистических работ предоставление показателя в годовых разработках в разрезе муниципальных образований не предусмотрено</t>
  </si>
  <si>
    <t>**</t>
  </si>
  <si>
    <t>данные с 2016 года представлены по сведениям Единого реестра субъектов малого и среднего предпринимательства на сайте ФНС России</t>
  </si>
  <si>
    <t>Исполнитель:</t>
  </si>
  <si>
    <t xml:space="preserve">Петровская О.А., начальник отдела экономического развития </t>
  </si>
  <si>
    <t>и инвестиций</t>
  </si>
  <si>
    <r>
      <t>100</t>
    </r>
    <r>
      <rPr>
        <sz val="12"/>
        <color indexed="8"/>
        <rFont val="Calibri"/>
        <family val="2"/>
      </rPr>
      <t>**</t>
    </r>
  </si>
  <si>
    <t>***</t>
  </si>
  <si>
    <t xml:space="preserve">Значения показателей фактической обеспеченности учреждениями культуры от нормативной потребности пересчитаны в соответствии с распоряжением Минкультуры России от 02.08.2017 № Р-965 «Об утверждении Методических рекомендаций субъектам Российской Федерации и органам местного самоуправления по развитию сети организаций культуры и обеспеченности населения услугами организаций культуры».
</t>
  </si>
  <si>
    <r>
      <t>1362</t>
    </r>
    <r>
      <rPr>
        <sz val="12"/>
        <color indexed="8"/>
        <rFont val="Calibri"/>
        <family val="2"/>
      </rPr>
      <t>**</t>
    </r>
  </si>
  <si>
    <r>
      <t>1589</t>
    </r>
    <r>
      <rPr>
        <sz val="12"/>
        <color indexed="8"/>
        <rFont val="Symbol"/>
        <family val="1"/>
      </rPr>
      <t>**</t>
    </r>
  </si>
  <si>
    <r>
      <t>1643</t>
    </r>
    <r>
      <rPr>
        <sz val="12"/>
        <color indexed="8"/>
        <rFont val="Calibri"/>
        <family val="2"/>
      </rPr>
      <t>**</t>
    </r>
  </si>
  <si>
    <t>1473,8                              оценка</t>
  </si>
  <si>
    <t>39,4                                                          оценка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</si>
</sst>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Symbol"/>
      <family val="1"/>
    </font>
    <font>
      <sz val="12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Symbol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justify" vertical="top" wrapText="1"/>
    </xf>
    <xf numFmtId="3" fontId="41" fillId="0" borderId="10" xfId="0" applyNumberFormat="1" applyFont="1" applyBorder="1" applyAlignment="1">
      <alignment horizontal="center" vertical="top" wrapText="1"/>
    </xf>
    <xf numFmtId="4" fontId="41" fillId="0" borderId="10" xfId="0" applyNumberFormat="1" applyFont="1" applyBorder="1" applyAlignment="1">
      <alignment horizontal="center" vertical="top" wrapText="1"/>
    </xf>
    <xf numFmtId="164" fontId="41" fillId="0" borderId="10" xfId="0" applyNumberFormat="1" applyFont="1" applyBorder="1" applyAlignment="1">
      <alignment horizontal="center" vertical="top" wrapText="1"/>
    </xf>
    <xf numFmtId="165" fontId="41" fillId="0" borderId="10" xfId="0" applyNumberFormat="1" applyFont="1" applyBorder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1" fontId="41" fillId="0" borderId="10" xfId="0" applyNumberFormat="1" applyFont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vertical="top" wrapText="1"/>
    </xf>
    <xf numFmtId="1" fontId="41" fillId="33" borderId="10" xfId="0" applyNumberFormat="1" applyFont="1" applyFill="1" applyBorder="1" applyAlignment="1">
      <alignment horizontal="center" vertical="top" wrapText="1"/>
    </xf>
    <xf numFmtId="3" fontId="41" fillId="33" borderId="10" xfId="0" applyNumberFormat="1" applyFont="1" applyFill="1" applyBorder="1" applyAlignment="1">
      <alignment horizontal="center" vertical="top" wrapText="1"/>
    </xf>
    <xf numFmtId="2" fontId="41" fillId="0" borderId="0" xfId="0" applyNumberFormat="1" applyFont="1" applyAlignment="1">
      <alignment horizontal="justify" vertical="top" wrapText="1"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center" vertical="top" wrapText="1"/>
    </xf>
    <xf numFmtId="2" fontId="41" fillId="0" borderId="0" xfId="0" applyNumberFormat="1" applyFont="1" applyAlignment="1">
      <alignment horizontal="justify" vertical="top" wrapText="1"/>
    </xf>
    <xf numFmtId="0" fontId="0" fillId="0" borderId="0" xfId="0" applyAlignment="1">
      <alignment horizontal="center" vertical="top" wrapText="1"/>
    </xf>
    <xf numFmtId="166" fontId="41" fillId="0" borderId="10" xfId="0" applyNumberFormat="1" applyFont="1" applyBorder="1" applyAlignment="1">
      <alignment horizontal="center" vertical="top" wrapText="1"/>
    </xf>
    <xf numFmtId="164" fontId="41" fillId="33" borderId="10" xfId="0" applyNumberFormat="1" applyFont="1" applyFill="1" applyBorder="1" applyAlignment="1">
      <alignment horizontal="center" vertical="top" wrapText="1"/>
    </xf>
    <xf numFmtId="0" fontId="41" fillId="34" borderId="0" xfId="0" applyFont="1" applyFill="1" applyAlignment="1">
      <alignment/>
    </xf>
    <xf numFmtId="0" fontId="0" fillId="34" borderId="0" xfId="0" applyFill="1" applyAlignment="1">
      <alignment/>
    </xf>
    <xf numFmtId="0" fontId="41" fillId="33" borderId="10" xfId="0" applyFont="1" applyFill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 wrapText="1"/>
    </xf>
    <xf numFmtId="165" fontId="41" fillId="33" borderId="10" xfId="0" applyNumberFormat="1" applyFont="1" applyFill="1" applyBorder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  <xf numFmtId="0" fontId="41" fillId="0" borderId="0" xfId="0" applyFont="1" applyAlignment="1">
      <alignment horizontal="left" vertical="top" wrapText="1"/>
    </xf>
    <xf numFmtId="0" fontId="44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wrapText="1"/>
    </xf>
    <xf numFmtId="0" fontId="4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2" fontId="41" fillId="0" borderId="0" xfId="0" applyNumberFormat="1" applyFont="1" applyAlignment="1">
      <alignment horizontal="justify" vertical="top" wrapText="1"/>
    </xf>
    <xf numFmtId="0" fontId="45" fillId="0" borderId="0" xfId="0" applyFont="1" applyAlignment="1">
      <alignment vertical="top" wrapText="1"/>
    </xf>
    <xf numFmtId="0" fontId="41" fillId="0" borderId="0" xfId="0" applyFont="1" applyAlignment="1">
      <alignment horizontal="justify" vertical="center" wrapText="1"/>
    </xf>
    <xf numFmtId="0" fontId="44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6"/>
  <sheetViews>
    <sheetView tabSelected="1" view="pageBreakPreview" zoomScaleSheetLayoutView="100" zoomScalePageLayoutView="0" workbookViewId="0" topLeftCell="A1">
      <pane xSplit="1" ySplit="4" topLeftCell="B1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29" sqref="K29"/>
    </sheetView>
  </sheetViews>
  <sheetFormatPr defaultColWidth="9.140625" defaultRowHeight="15"/>
  <cols>
    <col min="1" max="1" width="6.00390625" style="0" customWidth="1"/>
    <col min="2" max="2" width="34.140625" style="0" customWidth="1"/>
    <col min="3" max="3" width="11.421875" style="0" customWidth="1"/>
    <col min="4" max="4" width="10.421875" style="0" customWidth="1"/>
    <col min="5" max="5" width="10.00390625" style="0" customWidth="1"/>
    <col min="6" max="6" width="11.28125" style="0" customWidth="1"/>
    <col min="7" max="7" width="10.421875" style="0" customWidth="1"/>
    <col min="8" max="8" width="11.28125" style="0" customWidth="1"/>
    <col min="9" max="9" width="10.00390625" style="0" customWidth="1"/>
    <col min="10" max="10" width="11.421875" style="0" customWidth="1"/>
    <col min="11" max="11" width="14.28125" style="0" customWidth="1"/>
  </cols>
  <sheetData>
    <row r="1" spans="1:15" ht="16.5" customHeight="1">
      <c r="A1" s="29" t="s">
        <v>47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"/>
      <c r="M1" s="1"/>
      <c r="N1" s="1"/>
      <c r="O1" s="1"/>
    </row>
    <row r="2" spans="1:15" ht="15.75">
      <c r="A2" s="29" t="s">
        <v>48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1"/>
      <c r="M2" s="1"/>
      <c r="N2" s="1"/>
      <c r="O2" s="1"/>
    </row>
    <row r="3" spans="1:1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31.5">
      <c r="A4" s="25" t="s">
        <v>0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49</v>
      </c>
      <c r="J4" s="25" t="s">
        <v>50</v>
      </c>
      <c r="K4" s="25" t="s">
        <v>51</v>
      </c>
      <c r="L4" s="1"/>
      <c r="M4" s="1"/>
      <c r="N4" s="1"/>
      <c r="O4" s="1"/>
    </row>
    <row r="5" spans="1:15" ht="15.75">
      <c r="A5" s="4"/>
      <c r="B5" s="36" t="s">
        <v>8</v>
      </c>
      <c r="C5" s="36"/>
      <c r="D5" s="36"/>
      <c r="E5" s="36"/>
      <c r="F5" s="36"/>
      <c r="G5" s="36"/>
      <c r="H5" s="36"/>
      <c r="I5" s="36"/>
      <c r="J5" s="36"/>
      <c r="K5" s="36"/>
      <c r="L5" s="1"/>
      <c r="M5" s="1"/>
      <c r="N5" s="1"/>
      <c r="O5" s="1"/>
    </row>
    <row r="6" spans="1:15" ht="63">
      <c r="A6" s="4">
        <v>1</v>
      </c>
      <c r="B6" s="5" t="s">
        <v>41</v>
      </c>
      <c r="C6" s="8">
        <f>(-212/C10)</f>
        <v>-3.0847580938523103</v>
      </c>
      <c r="D6" s="8">
        <f>(-107/D10)</f>
        <v>-1.561724611028403</v>
      </c>
      <c r="E6" s="8">
        <f>(-88/E10)</f>
        <v>-1.2862864326015142</v>
      </c>
      <c r="F6" s="8">
        <f>(-50/F10)</f>
        <v>-0.7326222013831907</v>
      </c>
      <c r="G6" s="8">
        <f>(-132/G10)</f>
        <v>-1.9450666037958269</v>
      </c>
      <c r="H6" s="8">
        <f>(-126/H10)</f>
        <v>-1.8668049485147047</v>
      </c>
      <c r="I6" s="8">
        <f>(I7)/I10</f>
        <v>-1.0581222056631894</v>
      </c>
      <c r="J6" s="8">
        <f>(J7)/J10</f>
        <v>-2.035928143712575</v>
      </c>
      <c r="K6" s="8">
        <f>(K7)/K10</f>
        <v>-1.8504866930448782</v>
      </c>
      <c r="L6" s="1"/>
      <c r="M6" s="1"/>
      <c r="N6" s="1"/>
      <c r="O6" s="1"/>
    </row>
    <row r="7" spans="1:15" ht="31.5">
      <c r="A7" s="4"/>
      <c r="B7" s="5" t="s">
        <v>52</v>
      </c>
      <c r="C7" s="11">
        <v>-212</v>
      </c>
      <c r="D7" s="11">
        <v>-107</v>
      </c>
      <c r="E7" s="11">
        <v>-88</v>
      </c>
      <c r="F7" s="11">
        <v>-50</v>
      </c>
      <c r="G7" s="11">
        <v>-132</v>
      </c>
      <c r="H7" s="11">
        <v>-126</v>
      </c>
      <c r="I7" s="11">
        <v>-71</v>
      </c>
      <c r="J7" s="11">
        <v>-136</v>
      </c>
      <c r="K7" s="11">
        <v>-123</v>
      </c>
      <c r="L7" s="1"/>
      <c r="M7" s="1"/>
      <c r="N7" s="1"/>
      <c r="O7" s="1"/>
    </row>
    <row r="8" spans="1:15" ht="63">
      <c r="A8" s="4">
        <v>2</v>
      </c>
      <c r="B8" s="5" t="s">
        <v>43</v>
      </c>
      <c r="C8" s="8">
        <f>(-18/C10)*10</f>
        <v>-2.61913423062932</v>
      </c>
      <c r="D8" s="8">
        <f>(-199/D10)*10</f>
        <v>-29.045158653705812</v>
      </c>
      <c r="E8" s="8">
        <f>(173/E10)*10</f>
        <v>25.287221913643407</v>
      </c>
      <c r="F8" s="8">
        <f>(-365/F10)*10</f>
        <v>-53.48142070097292</v>
      </c>
      <c r="G8" s="8">
        <f>(-222/G10)*10</f>
        <v>-32.71248379111163</v>
      </c>
      <c r="H8" s="8">
        <f>(-258/H10)*10</f>
        <v>-38.225053707682044</v>
      </c>
      <c r="I8" s="8">
        <f>(I9/I10)*10</f>
        <v>-46.94485842026826</v>
      </c>
      <c r="J8" s="8">
        <f>(J9/J10)*10</f>
        <v>-18.862275449101798</v>
      </c>
      <c r="K8" s="8">
        <f>(K9/K10)*10</f>
        <v>-37.61151815131866</v>
      </c>
      <c r="L8" s="1"/>
      <c r="M8" s="1"/>
      <c r="N8" s="1"/>
      <c r="O8" s="1"/>
    </row>
    <row r="9" spans="1:15" ht="31.5">
      <c r="A9" s="4"/>
      <c r="B9" s="5" t="s">
        <v>53</v>
      </c>
      <c r="C9" s="11">
        <v>-18</v>
      </c>
      <c r="D9" s="11">
        <v>-199</v>
      </c>
      <c r="E9" s="11">
        <v>173</v>
      </c>
      <c r="F9" s="11">
        <v>-365</v>
      </c>
      <c r="G9" s="11">
        <v>-222</v>
      </c>
      <c r="H9" s="11">
        <v>-258</v>
      </c>
      <c r="I9" s="11">
        <v>-315</v>
      </c>
      <c r="J9" s="11">
        <v>-126</v>
      </c>
      <c r="K9" s="11">
        <v>-250</v>
      </c>
      <c r="L9" s="1"/>
      <c r="M9" s="1"/>
      <c r="N9" s="1"/>
      <c r="O9" s="1"/>
    </row>
    <row r="10" spans="1:15" ht="31.5">
      <c r="A10" s="4">
        <v>3</v>
      </c>
      <c r="B10" s="5" t="s">
        <v>42</v>
      </c>
      <c r="C10" s="9">
        <v>68.725</v>
      </c>
      <c r="D10" s="9">
        <v>68.514</v>
      </c>
      <c r="E10" s="9">
        <v>68.414</v>
      </c>
      <c r="F10" s="9">
        <v>68.248</v>
      </c>
      <c r="G10" s="9">
        <v>67.864</v>
      </c>
      <c r="H10" s="9">
        <v>67.495</v>
      </c>
      <c r="I10" s="9">
        <v>67.1</v>
      </c>
      <c r="J10" s="9">
        <v>66.8</v>
      </c>
      <c r="K10" s="9">
        <v>66.469</v>
      </c>
      <c r="L10" s="1"/>
      <c r="M10" s="1"/>
      <c r="N10" s="1"/>
      <c r="O10" s="1"/>
    </row>
    <row r="11" spans="1:15" ht="15.75">
      <c r="A11" s="4"/>
      <c r="B11" s="36" t="s">
        <v>9</v>
      </c>
      <c r="C11" s="37"/>
      <c r="D11" s="37"/>
      <c r="E11" s="37"/>
      <c r="F11" s="37"/>
      <c r="G11" s="37"/>
      <c r="H11" s="37"/>
      <c r="I11" s="37"/>
      <c r="J11" s="37"/>
      <c r="K11" s="37"/>
      <c r="L11" s="1"/>
      <c r="M11" s="1"/>
      <c r="N11" s="1"/>
      <c r="O11" s="1"/>
    </row>
    <row r="12" spans="1:15" ht="78.75">
      <c r="A12" s="4">
        <v>4</v>
      </c>
      <c r="B12" s="5" t="s">
        <v>44</v>
      </c>
      <c r="C12" s="20">
        <v>17.961</v>
      </c>
      <c r="D12" s="20">
        <v>19.327</v>
      </c>
      <c r="E12" s="20">
        <v>17.828</v>
      </c>
      <c r="F12" s="20">
        <v>16.941</v>
      </c>
      <c r="G12" s="20">
        <v>16.348</v>
      </c>
      <c r="H12" s="20">
        <v>15.816</v>
      </c>
      <c r="I12" s="20">
        <v>15.849</v>
      </c>
      <c r="J12" s="20">
        <v>15.01</v>
      </c>
      <c r="K12" s="20">
        <v>14.933</v>
      </c>
      <c r="L12" s="1"/>
      <c r="M12" s="1"/>
      <c r="N12" s="1"/>
      <c r="O12" s="1"/>
    </row>
    <row r="13" spans="1:15" ht="47.25">
      <c r="A13" s="4">
        <v>5</v>
      </c>
      <c r="B13" s="5" t="s">
        <v>45</v>
      </c>
      <c r="C13" s="4">
        <v>2.4</v>
      </c>
      <c r="D13" s="4">
        <v>2</v>
      </c>
      <c r="E13" s="4">
        <v>1.8</v>
      </c>
      <c r="F13" s="4">
        <v>1.5</v>
      </c>
      <c r="G13" s="4">
        <v>1.5</v>
      </c>
      <c r="H13" s="4">
        <v>2.2</v>
      </c>
      <c r="I13" s="4">
        <v>1.8</v>
      </c>
      <c r="J13" s="4">
        <v>1.7</v>
      </c>
      <c r="K13" s="4">
        <v>1.4</v>
      </c>
      <c r="L13" s="1"/>
      <c r="M13" s="1"/>
      <c r="N13" s="1"/>
      <c r="O13" s="1"/>
    </row>
    <row r="14" spans="1:15" ht="63">
      <c r="A14" s="4"/>
      <c r="B14" s="5" t="s">
        <v>54</v>
      </c>
      <c r="C14" s="6">
        <v>1063</v>
      </c>
      <c r="D14" s="4">
        <v>867</v>
      </c>
      <c r="E14" s="4">
        <v>765</v>
      </c>
      <c r="F14" s="4">
        <v>642</v>
      </c>
      <c r="G14" s="4">
        <v>607</v>
      </c>
      <c r="H14" s="4">
        <v>905</v>
      </c>
      <c r="I14" s="4">
        <v>714</v>
      </c>
      <c r="J14" s="4">
        <v>674</v>
      </c>
      <c r="K14" s="4">
        <v>548</v>
      </c>
      <c r="L14" s="1"/>
      <c r="M14" s="1"/>
      <c r="N14" s="1"/>
      <c r="O14" s="1"/>
    </row>
    <row r="15" spans="1:15" ht="64.5" customHeight="1">
      <c r="A15" s="38">
        <v>6</v>
      </c>
      <c r="B15" s="39" t="s">
        <v>46</v>
      </c>
      <c r="C15" s="6">
        <v>22763</v>
      </c>
      <c r="D15" s="6">
        <v>26421</v>
      </c>
      <c r="E15" s="6">
        <v>32399</v>
      </c>
      <c r="F15" s="6">
        <v>35572</v>
      </c>
      <c r="G15" s="6">
        <v>37521</v>
      </c>
      <c r="H15" s="6">
        <v>38750</v>
      </c>
      <c r="I15" s="6">
        <v>39250</v>
      </c>
      <c r="J15" s="6">
        <v>41620.4</v>
      </c>
      <c r="K15" s="6">
        <v>46601</v>
      </c>
      <c r="L15" s="1"/>
      <c r="M15" s="1"/>
      <c r="N15" s="1"/>
      <c r="O15" s="1"/>
    </row>
    <row r="16" spans="1:15" ht="15.75">
      <c r="A16" s="4"/>
      <c r="B16" s="40" t="s">
        <v>10</v>
      </c>
      <c r="C16" s="41"/>
      <c r="D16" s="41"/>
      <c r="E16" s="41"/>
      <c r="F16" s="41"/>
      <c r="G16" s="41"/>
      <c r="H16" s="41"/>
      <c r="I16" s="41"/>
      <c r="J16" s="41"/>
      <c r="K16" s="41"/>
      <c r="L16" s="1"/>
      <c r="M16" s="1"/>
      <c r="N16" s="1"/>
      <c r="O16" s="1"/>
    </row>
    <row r="17" spans="1:15" ht="31.5">
      <c r="A17" s="4">
        <v>7</v>
      </c>
      <c r="B17" s="5" t="s">
        <v>11</v>
      </c>
      <c r="C17" s="7">
        <v>1220.7</v>
      </c>
      <c r="D17" s="7">
        <v>1475.2</v>
      </c>
      <c r="E17" s="7">
        <v>2185.1</v>
      </c>
      <c r="F17" s="7">
        <v>1644.9</v>
      </c>
      <c r="G17" s="7">
        <v>1433.9</v>
      </c>
      <c r="H17" s="7">
        <v>1461.4</v>
      </c>
      <c r="I17" s="8" t="s">
        <v>55</v>
      </c>
      <c r="J17" s="8" t="s">
        <v>56</v>
      </c>
      <c r="K17" s="8">
        <v>5485.8</v>
      </c>
      <c r="L17" s="1"/>
      <c r="M17" s="1"/>
      <c r="N17" s="1"/>
      <c r="O17" s="1"/>
    </row>
    <row r="18" spans="1:15" ht="47.25">
      <c r="A18" s="4"/>
      <c r="B18" s="5" t="s">
        <v>12</v>
      </c>
      <c r="C18" s="8">
        <f aca="true" t="shared" si="0" ref="C18:H18">(C17/C10)</f>
        <v>17.762095307384506</v>
      </c>
      <c r="D18" s="8">
        <f t="shared" si="0"/>
        <v>21.531365852234583</v>
      </c>
      <c r="E18" s="8">
        <f t="shared" si="0"/>
        <v>31.93936913497237</v>
      </c>
      <c r="F18" s="8">
        <f t="shared" si="0"/>
        <v>24.101805181104208</v>
      </c>
      <c r="G18" s="8">
        <f t="shared" si="0"/>
        <v>21.129022751385122</v>
      </c>
      <c r="H18" s="8">
        <f t="shared" si="0"/>
        <v>21.651974220312617</v>
      </c>
      <c r="I18" s="8">
        <v>5.3</v>
      </c>
      <c r="J18" s="8">
        <v>4.8</v>
      </c>
      <c r="K18" s="8">
        <f>K17/K10</f>
        <v>82.53170650980157</v>
      </c>
      <c r="L18" s="1"/>
      <c r="M18" s="1"/>
      <c r="N18" s="1"/>
      <c r="O18" s="1"/>
    </row>
    <row r="19" spans="1:15" ht="31.5">
      <c r="A19" s="4">
        <v>8</v>
      </c>
      <c r="B19" s="5" t="s">
        <v>13</v>
      </c>
      <c r="C19" s="4">
        <v>425.5</v>
      </c>
      <c r="D19" s="4">
        <v>344</v>
      </c>
      <c r="E19" s="4">
        <v>461.9</v>
      </c>
      <c r="F19" s="9">
        <v>1174.5</v>
      </c>
      <c r="G19" s="9">
        <v>5172.8</v>
      </c>
      <c r="H19" s="9">
        <v>3188.1</v>
      </c>
      <c r="I19" s="8">
        <v>2964.6</v>
      </c>
      <c r="J19" s="8">
        <v>456</v>
      </c>
      <c r="K19" s="21">
        <v>2292.552</v>
      </c>
      <c r="L19" s="1"/>
      <c r="M19" s="1"/>
      <c r="N19" s="1"/>
      <c r="O19" s="1"/>
    </row>
    <row r="20" spans="1:15" ht="31.5">
      <c r="A20" s="4">
        <v>9</v>
      </c>
      <c r="B20" s="5" t="s">
        <v>14</v>
      </c>
      <c r="C20" s="6">
        <v>1793</v>
      </c>
      <c r="D20" s="6">
        <v>1829</v>
      </c>
      <c r="E20" s="6">
        <v>1911</v>
      </c>
      <c r="F20" s="6">
        <v>1695</v>
      </c>
      <c r="G20" s="6">
        <v>1711</v>
      </c>
      <c r="H20" s="14">
        <v>1645</v>
      </c>
      <c r="I20" s="14" t="s">
        <v>67</v>
      </c>
      <c r="J20" s="14" t="s">
        <v>68</v>
      </c>
      <c r="K20" s="14" t="s">
        <v>69</v>
      </c>
      <c r="L20" s="1"/>
      <c r="M20" s="1"/>
      <c r="N20" s="1"/>
      <c r="O20" s="1"/>
    </row>
    <row r="21" spans="1:15" ht="31.5">
      <c r="A21" s="4">
        <v>10</v>
      </c>
      <c r="B21" s="5" t="s">
        <v>15</v>
      </c>
      <c r="C21" s="6">
        <v>5190</v>
      </c>
      <c r="D21" s="6">
        <v>6135</v>
      </c>
      <c r="E21" s="6">
        <v>6573</v>
      </c>
      <c r="F21" s="6">
        <v>7211</v>
      </c>
      <c r="G21" s="6">
        <v>7837</v>
      </c>
      <c r="H21" s="6">
        <v>8603.4</v>
      </c>
      <c r="I21" s="6">
        <v>10922</v>
      </c>
      <c r="J21" s="6">
        <v>10759</v>
      </c>
      <c r="K21" s="6">
        <v>11026.3</v>
      </c>
      <c r="L21" s="1"/>
      <c r="M21" s="1"/>
      <c r="N21" s="1"/>
      <c r="O21" s="1"/>
    </row>
    <row r="22" spans="1:15" ht="47.25">
      <c r="A22" s="4"/>
      <c r="B22" s="5" t="s">
        <v>16</v>
      </c>
      <c r="C22" s="8">
        <f aca="true" t="shared" si="1" ref="C22:K22">(C21/C10)</f>
        <v>75.51837031647872</v>
      </c>
      <c r="D22" s="8">
        <f t="shared" si="1"/>
        <v>89.54374288466592</v>
      </c>
      <c r="E22" s="8">
        <f t="shared" si="1"/>
        <v>96.07682638056538</v>
      </c>
      <c r="F22" s="8">
        <f t="shared" si="1"/>
        <v>105.65877388348376</v>
      </c>
      <c r="G22" s="8">
        <f t="shared" si="1"/>
        <v>115.48096192384769</v>
      </c>
      <c r="H22" s="8">
        <f t="shared" si="1"/>
        <v>127.4672197940588</v>
      </c>
      <c r="I22" s="8">
        <f t="shared" si="1"/>
        <v>162.77198211624443</v>
      </c>
      <c r="J22" s="8">
        <f t="shared" si="1"/>
        <v>161.06287425149702</v>
      </c>
      <c r="K22" s="8">
        <f t="shared" si="1"/>
        <v>165.88635303675397</v>
      </c>
      <c r="L22" s="1"/>
      <c r="M22" s="1"/>
      <c r="N22" s="1"/>
      <c r="O22" s="1"/>
    </row>
    <row r="23" spans="1:15" ht="31.5">
      <c r="A23" s="4">
        <v>11</v>
      </c>
      <c r="B23" s="5" t="s">
        <v>17</v>
      </c>
      <c r="C23" s="4">
        <v>195</v>
      </c>
      <c r="D23" s="4">
        <v>215</v>
      </c>
      <c r="E23" s="4">
        <v>232</v>
      </c>
      <c r="F23" s="4">
        <v>234</v>
      </c>
      <c r="G23" s="4">
        <v>283</v>
      </c>
      <c r="H23" s="11">
        <v>431.2</v>
      </c>
      <c r="I23" s="11">
        <v>493</v>
      </c>
      <c r="J23" s="11">
        <v>545</v>
      </c>
      <c r="K23" s="11">
        <v>599.8</v>
      </c>
      <c r="L23" s="1"/>
      <c r="M23" s="1"/>
      <c r="N23" s="1"/>
      <c r="O23" s="1"/>
    </row>
    <row r="24" spans="1:15" ht="47.25">
      <c r="A24" s="4"/>
      <c r="B24" s="5" t="s">
        <v>18</v>
      </c>
      <c r="C24" s="8">
        <f aca="true" t="shared" si="2" ref="C24:K24">(C23/C10)</f>
        <v>2.8373954165150965</v>
      </c>
      <c r="D24" s="8">
        <f t="shared" si="2"/>
        <v>3.138044779169221</v>
      </c>
      <c r="E24" s="8">
        <f t="shared" si="2"/>
        <v>3.3911187768585376</v>
      </c>
      <c r="F24" s="8">
        <f t="shared" si="2"/>
        <v>3.4286719024733325</v>
      </c>
      <c r="G24" s="8">
        <f t="shared" si="2"/>
        <v>4.170104915713781</v>
      </c>
      <c r="H24" s="8">
        <f t="shared" si="2"/>
        <v>6.3886213793614335</v>
      </c>
      <c r="I24" s="8">
        <f t="shared" si="2"/>
        <v>7.347242921013414</v>
      </c>
      <c r="J24" s="8">
        <f t="shared" si="2"/>
        <v>8.158682634730539</v>
      </c>
      <c r="K24" s="8">
        <f t="shared" si="2"/>
        <v>9.023755434864373</v>
      </c>
      <c r="L24" s="1"/>
      <c r="M24" s="1"/>
      <c r="N24" s="1"/>
      <c r="O24" s="1"/>
    </row>
    <row r="25" spans="1:15" ht="15.75">
      <c r="A25" s="4"/>
      <c r="B25" s="36" t="s">
        <v>19</v>
      </c>
      <c r="C25" s="37"/>
      <c r="D25" s="37"/>
      <c r="E25" s="37"/>
      <c r="F25" s="37"/>
      <c r="G25" s="37"/>
      <c r="H25" s="37"/>
      <c r="I25" s="37"/>
      <c r="J25" s="37"/>
      <c r="K25" s="37"/>
      <c r="L25" s="1"/>
      <c r="M25" s="1"/>
      <c r="N25" s="1"/>
      <c r="O25" s="1"/>
    </row>
    <row r="26" spans="1:15" ht="47.25">
      <c r="A26" s="4">
        <v>12</v>
      </c>
      <c r="B26" s="5" t="s">
        <v>20</v>
      </c>
      <c r="C26" s="9">
        <v>1393.4</v>
      </c>
      <c r="D26" s="9">
        <v>1399.4</v>
      </c>
      <c r="E26" s="9">
        <v>1417.5</v>
      </c>
      <c r="F26" s="9">
        <v>1428.1</v>
      </c>
      <c r="G26" s="9">
        <v>1448.2</v>
      </c>
      <c r="H26" s="9">
        <v>1453.1</v>
      </c>
      <c r="I26" s="21">
        <v>1459.4</v>
      </c>
      <c r="J26" s="13">
        <v>1461</v>
      </c>
      <c r="K26" s="13" t="s">
        <v>70</v>
      </c>
      <c r="L26" s="1"/>
      <c r="M26" s="1"/>
      <c r="N26" s="1"/>
      <c r="O26" s="1"/>
    </row>
    <row r="27" spans="1:15" ht="31.5">
      <c r="A27" s="4"/>
      <c r="B27" s="5" t="s">
        <v>21</v>
      </c>
      <c r="C27" s="8">
        <f aca="true" t="shared" si="3" ref="C27:K27">C26/$A10:$IV10</f>
        <v>20.27500909421608</v>
      </c>
      <c r="D27" s="8">
        <f t="shared" si="3"/>
        <v>20.425022623113527</v>
      </c>
      <c r="E27" s="8">
        <f t="shared" si="3"/>
        <v>20.719443388780075</v>
      </c>
      <c r="F27" s="8">
        <f t="shared" si="3"/>
        <v>20.92515531590669</v>
      </c>
      <c r="G27" s="8">
        <f t="shared" si="3"/>
        <v>21.33973830012967</v>
      </c>
      <c r="H27" s="8">
        <f t="shared" si="3"/>
        <v>21.529002148307278</v>
      </c>
      <c r="I27" s="8">
        <f t="shared" si="3"/>
        <v>21.74962742175857</v>
      </c>
      <c r="J27" s="8">
        <f t="shared" si="3"/>
        <v>21.87125748502994</v>
      </c>
      <c r="K27" s="8">
        <v>22.2</v>
      </c>
      <c r="L27" s="1"/>
      <c r="M27" s="1"/>
      <c r="N27" s="1"/>
      <c r="O27" s="1"/>
    </row>
    <row r="28" spans="1:15" s="23" customFormat="1" ht="78.75">
      <c r="A28" s="12">
        <v>13</v>
      </c>
      <c r="B28" s="24" t="s">
        <v>22</v>
      </c>
      <c r="C28" s="12">
        <v>72.7</v>
      </c>
      <c r="D28" s="12">
        <v>71.8</v>
      </c>
      <c r="E28" s="12">
        <v>55</v>
      </c>
      <c r="F28" s="12">
        <v>55.3</v>
      </c>
      <c r="G28" s="12">
        <v>57.1</v>
      </c>
      <c r="H28" s="12">
        <v>53</v>
      </c>
      <c r="I28" s="12">
        <v>49.1</v>
      </c>
      <c r="J28" s="12">
        <v>40.3</v>
      </c>
      <c r="K28" s="12" t="s">
        <v>71</v>
      </c>
      <c r="L28" s="22"/>
      <c r="M28" s="22"/>
      <c r="N28" s="22"/>
      <c r="O28" s="22"/>
    </row>
    <row r="29" spans="1:15" ht="141.75">
      <c r="A29" s="4">
        <v>14</v>
      </c>
      <c r="B29" s="5" t="s">
        <v>23</v>
      </c>
      <c r="C29" s="4">
        <v>50</v>
      </c>
      <c r="D29" s="4">
        <v>48.4</v>
      </c>
      <c r="E29" s="4">
        <v>43.7</v>
      </c>
      <c r="F29" s="4">
        <v>45.8</v>
      </c>
      <c r="G29" s="4">
        <v>44.7</v>
      </c>
      <c r="H29" s="4">
        <v>51.6</v>
      </c>
      <c r="I29" s="12">
        <v>48.3</v>
      </c>
      <c r="J29" s="12">
        <v>44.9</v>
      </c>
      <c r="K29" s="12">
        <v>33.4</v>
      </c>
      <c r="L29" s="1"/>
      <c r="M29" s="1"/>
      <c r="N29" s="1"/>
      <c r="O29" s="1"/>
    </row>
    <row r="30" spans="1:15" ht="47.25">
      <c r="A30" s="4">
        <v>15</v>
      </c>
      <c r="B30" s="5" t="s">
        <v>24</v>
      </c>
      <c r="C30" s="4">
        <v>24.6</v>
      </c>
      <c r="D30" s="4">
        <v>32.6</v>
      </c>
      <c r="E30" s="4">
        <v>45.1</v>
      </c>
      <c r="F30" s="4">
        <v>45.4</v>
      </c>
      <c r="G30" s="4">
        <v>35.2</v>
      </c>
      <c r="H30" s="4">
        <v>35.8</v>
      </c>
      <c r="I30" s="12">
        <v>39.8</v>
      </c>
      <c r="J30" s="12">
        <v>43.2</v>
      </c>
      <c r="K30" s="12">
        <v>41.7</v>
      </c>
      <c r="L30" s="1"/>
      <c r="M30" s="1"/>
      <c r="N30" s="1"/>
      <c r="O30" s="1"/>
    </row>
    <row r="31" spans="1:15" ht="15.75">
      <c r="A31" s="4"/>
      <c r="B31" s="36" t="s">
        <v>25</v>
      </c>
      <c r="C31" s="37"/>
      <c r="D31" s="37"/>
      <c r="E31" s="37"/>
      <c r="F31" s="37"/>
      <c r="G31" s="37"/>
      <c r="H31" s="37"/>
      <c r="I31" s="37"/>
      <c r="J31" s="37"/>
      <c r="K31" s="37"/>
      <c r="L31" s="1"/>
      <c r="M31" s="1"/>
      <c r="N31" s="1"/>
      <c r="O31" s="1"/>
    </row>
    <row r="32" spans="1:15" ht="108" customHeight="1">
      <c r="A32" s="4">
        <v>16</v>
      </c>
      <c r="B32" s="5" t="s">
        <v>26</v>
      </c>
      <c r="C32" s="4">
        <v>62.4</v>
      </c>
      <c r="D32" s="4">
        <v>65</v>
      </c>
      <c r="E32" s="4">
        <v>68.3</v>
      </c>
      <c r="F32" s="4">
        <v>70.4</v>
      </c>
      <c r="G32" s="4">
        <v>77.5</v>
      </c>
      <c r="H32" s="4">
        <v>71.9</v>
      </c>
      <c r="I32" s="4">
        <v>75.4</v>
      </c>
      <c r="J32" s="4">
        <v>75</v>
      </c>
      <c r="K32" s="13">
        <v>75</v>
      </c>
      <c r="L32" s="1"/>
      <c r="M32" s="1"/>
      <c r="N32" s="1"/>
      <c r="O32" s="1"/>
    </row>
    <row r="33" spans="1:15" ht="78.75">
      <c r="A33" s="4">
        <v>17</v>
      </c>
      <c r="B33" s="5" t="s">
        <v>27</v>
      </c>
      <c r="C33" s="4">
        <v>40.9</v>
      </c>
      <c r="D33" s="4">
        <v>48</v>
      </c>
      <c r="E33" s="4">
        <v>29.5</v>
      </c>
      <c r="F33" s="4">
        <v>26.7</v>
      </c>
      <c r="G33" s="4">
        <v>22</v>
      </c>
      <c r="H33" s="4">
        <v>22</v>
      </c>
      <c r="I33" s="4">
        <v>22</v>
      </c>
      <c r="J33" s="4">
        <v>22</v>
      </c>
      <c r="K33" s="4" t="s">
        <v>64</v>
      </c>
      <c r="L33" s="1"/>
      <c r="M33" s="1"/>
      <c r="N33" s="1"/>
      <c r="O33" s="1"/>
    </row>
    <row r="34" spans="1:15" ht="63">
      <c r="A34" s="4">
        <v>18</v>
      </c>
      <c r="B34" s="5" t="s">
        <v>28</v>
      </c>
      <c r="C34" s="4">
        <v>85.7</v>
      </c>
      <c r="D34" s="4">
        <v>100</v>
      </c>
      <c r="E34" s="4">
        <v>100</v>
      </c>
      <c r="F34" s="4">
        <v>88.8</v>
      </c>
      <c r="G34" s="4">
        <v>88.8</v>
      </c>
      <c r="H34" s="4">
        <v>88.8</v>
      </c>
      <c r="I34" s="4">
        <v>88.8</v>
      </c>
      <c r="J34" s="4">
        <v>88.8</v>
      </c>
      <c r="K34" s="4">
        <v>75</v>
      </c>
      <c r="L34" s="1"/>
      <c r="M34" s="1"/>
      <c r="N34" s="1"/>
      <c r="O34" s="1"/>
    </row>
    <row r="35" spans="1:15" ht="78.75">
      <c r="A35" s="4">
        <v>19</v>
      </c>
      <c r="B35" s="5" t="s">
        <v>29</v>
      </c>
      <c r="C35" s="4">
        <v>8</v>
      </c>
      <c r="D35" s="4">
        <v>11.4</v>
      </c>
      <c r="E35" s="4">
        <v>12.8</v>
      </c>
      <c r="F35" s="4">
        <v>16.1</v>
      </c>
      <c r="G35" s="4">
        <v>17.3</v>
      </c>
      <c r="H35" s="4">
        <v>17.4</v>
      </c>
      <c r="I35" s="4">
        <v>18.46</v>
      </c>
      <c r="J35" s="4">
        <v>20.1</v>
      </c>
      <c r="K35" s="12">
        <v>27.3</v>
      </c>
      <c r="L35" s="1"/>
      <c r="M35" s="1"/>
      <c r="N35" s="1"/>
      <c r="O35" s="1"/>
    </row>
    <row r="36" spans="1:15" ht="15.75">
      <c r="A36" s="4"/>
      <c r="B36" s="36" t="s">
        <v>30</v>
      </c>
      <c r="C36" s="37"/>
      <c r="D36" s="37"/>
      <c r="E36" s="37"/>
      <c r="F36" s="37"/>
      <c r="G36" s="37"/>
      <c r="H36" s="37"/>
      <c r="I36" s="37"/>
      <c r="J36" s="37"/>
      <c r="K36" s="37"/>
      <c r="L36" s="1"/>
      <c r="M36" s="1"/>
      <c r="N36" s="1"/>
      <c r="O36" s="1"/>
    </row>
    <row r="37" spans="1:15" ht="31.5">
      <c r="A37" s="4">
        <v>20</v>
      </c>
      <c r="B37" s="5" t="s">
        <v>31</v>
      </c>
      <c r="C37" s="8">
        <v>1217.6</v>
      </c>
      <c r="D37" s="8">
        <v>1529.2</v>
      </c>
      <c r="E37" s="8">
        <v>1578.4</v>
      </c>
      <c r="F37" s="8">
        <v>2196.6</v>
      </c>
      <c r="G37" s="8">
        <v>1992.4</v>
      </c>
      <c r="H37" s="8">
        <v>1490.5</v>
      </c>
      <c r="I37" s="8">
        <v>1902.1</v>
      </c>
      <c r="J37" s="8">
        <v>1429.8</v>
      </c>
      <c r="K37" s="21">
        <v>1625.212</v>
      </c>
      <c r="L37" s="1"/>
      <c r="M37" s="1"/>
      <c r="N37" s="1"/>
      <c r="O37" s="1"/>
    </row>
    <row r="38" spans="1:15" ht="15.75">
      <c r="A38" s="4"/>
      <c r="B38" s="5" t="s">
        <v>32</v>
      </c>
      <c r="C38" s="4"/>
      <c r="D38" s="4"/>
      <c r="E38" s="4"/>
      <c r="F38" s="4"/>
      <c r="G38" s="4"/>
      <c r="H38" s="4"/>
      <c r="I38" s="4"/>
      <c r="J38" s="4"/>
      <c r="K38" s="12"/>
      <c r="L38" s="1"/>
      <c r="M38" s="1"/>
      <c r="N38" s="1"/>
      <c r="O38" s="1"/>
    </row>
    <row r="39" spans="1:15" ht="31.5">
      <c r="A39" s="4"/>
      <c r="B39" s="5" t="s">
        <v>35</v>
      </c>
      <c r="C39" s="4">
        <v>578</v>
      </c>
      <c r="D39" s="4">
        <v>661.7</v>
      </c>
      <c r="E39" s="4">
        <v>628.4</v>
      </c>
      <c r="F39" s="4">
        <v>725.5</v>
      </c>
      <c r="G39" s="4">
        <v>608.1</v>
      </c>
      <c r="H39" s="4">
        <v>595.5</v>
      </c>
      <c r="I39" s="4">
        <v>608.2</v>
      </c>
      <c r="J39" s="4">
        <v>622.7</v>
      </c>
      <c r="K39" s="21">
        <v>654.837</v>
      </c>
      <c r="L39" s="1"/>
      <c r="M39" s="1"/>
      <c r="N39" s="1"/>
      <c r="O39" s="1"/>
    </row>
    <row r="40" spans="1:15" ht="15.75">
      <c r="A40" s="4"/>
      <c r="B40" s="4" t="s">
        <v>33</v>
      </c>
      <c r="C40" s="4">
        <v>426.8</v>
      </c>
      <c r="D40" s="4">
        <v>523.8</v>
      </c>
      <c r="E40" s="4">
        <v>442.7</v>
      </c>
      <c r="F40" s="4">
        <v>489.7</v>
      </c>
      <c r="G40" s="4">
        <v>421.7</v>
      </c>
      <c r="H40" s="4">
        <v>444.4</v>
      </c>
      <c r="I40" s="12">
        <v>465</v>
      </c>
      <c r="J40" s="4">
        <v>498</v>
      </c>
      <c r="K40" s="21">
        <v>521.453</v>
      </c>
      <c r="L40" s="1"/>
      <c r="M40" s="1"/>
      <c r="N40" s="1"/>
      <c r="O40" s="1"/>
    </row>
    <row r="41" spans="1:15" ht="15.75">
      <c r="A41" s="4"/>
      <c r="B41" s="4" t="s">
        <v>34</v>
      </c>
      <c r="C41" s="4">
        <v>151.1</v>
      </c>
      <c r="D41" s="4">
        <v>139</v>
      </c>
      <c r="E41" s="4">
        <v>185.7</v>
      </c>
      <c r="F41" s="4">
        <v>235.8</v>
      </c>
      <c r="G41" s="4">
        <v>186.4</v>
      </c>
      <c r="H41" s="4">
        <v>151.1</v>
      </c>
      <c r="I41" s="12">
        <v>143.2</v>
      </c>
      <c r="J41" s="4">
        <v>124.8</v>
      </c>
      <c r="K41" s="21">
        <v>133.384</v>
      </c>
      <c r="L41" s="1"/>
      <c r="M41" s="1"/>
      <c r="N41" s="1"/>
      <c r="O41" s="1"/>
    </row>
    <row r="42" spans="1:15" ht="47.25">
      <c r="A42" s="4"/>
      <c r="B42" s="5" t="s">
        <v>36</v>
      </c>
      <c r="C42" s="8">
        <f aca="true" t="shared" si="4" ref="C42:K42">C37/$A10:$IV10</f>
        <v>17.716987995634778</v>
      </c>
      <c r="D42" s="8">
        <f t="shared" si="4"/>
        <v>22.31952593630499</v>
      </c>
      <c r="E42" s="8">
        <f t="shared" si="4"/>
        <v>23.071301195661707</v>
      </c>
      <c r="F42" s="8">
        <f t="shared" si="4"/>
        <v>32.18555855116633</v>
      </c>
      <c r="G42" s="8">
        <f t="shared" si="4"/>
        <v>29.35871743486974</v>
      </c>
      <c r="H42" s="8">
        <f t="shared" si="4"/>
        <v>22.083117267945774</v>
      </c>
      <c r="I42" s="8">
        <f t="shared" si="4"/>
        <v>28.347242921013414</v>
      </c>
      <c r="J42" s="8">
        <f t="shared" si="4"/>
        <v>21.404191616766468</v>
      </c>
      <c r="K42" s="8">
        <f t="shared" si="4"/>
        <v>24.45067625509636</v>
      </c>
      <c r="L42" s="1"/>
      <c r="M42" s="1"/>
      <c r="N42" s="1"/>
      <c r="O42" s="1"/>
    </row>
    <row r="43" spans="1:15" ht="15.75">
      <c r="A43" s="4">
        <v>21</v>
      </c>
      <c r="B43" s="5" t="s">
        <v>37</v>
      </c>
      <c r="C43" s="9">
        <v>1238</v>
      </c>
      <c r="D43" s="9">
        <v>1574.1</v>
      </c>
      <c r="E43" s="9">
        <v>1585.9</v>
      </c>
      <c r="F43" s="9">
        <v>2114.2</v>
      </c>
      <c r="G43" s="9">
        <v>1967.3</v>
      </c>
      <c r="H43" s="9">
        <v>1710.9</v>
      </c>
      <c r="I43" s="9">
        <v>1615.5</v>
      </c>
      <c r="J43" s="9">
        <v>1607.9</v>
      </c>
      <c r="K43" s="26">
        <v>1798.104</v>
      </c>
      <c r="L43" s="1"/>
      <c r="M43" s="1"/>
      <c r="N43" s="1"/>
      <c r="O43" s="1"/>
    </row>
    <row r="44" spans="1:15" ht="31.5">
      <c r="A44" s="4"/>
      <c r="B44" s="5" t="s">
        <v>38</v>
      </c>
      <c r="C44" s="8">
        <f aca="true" t="shared" si="5" ref="C44:K44">C43/$A10:$IV10</f>
        <v>18.013823208439433</v>
      </c>
      <c r="D44" s="8">
        <f t="shared" si="5"/>
        <v>22.97486645065242</v>
      </c>
      <c r="E44" s="8">
        <f t="shared" si="5"/>
        <v>23.180927880258427</v>
      </c>
      <c r="F44" s="8">
        <f t="shared" si="5"/>
        <v>30.978197163286833</v>
      </c>
      <c r="G44" s="8">
        <f t="shared" si="5"/>
        <v>28.98886007308735</v>
      </c>
      <c r="H44" s="8">
        <f t="shared" si="5"/>
        <v>25.348544336617525</v>
      </c>
      <c r="I44" s="8">
        <f t="shared" si="5"/>
        <v>24.076005961251866</v>
      </c>
      <c r="J44" s="8">
        <f t="shared" si="5"/>
        <v>24.070359281437128</v>
      </c>
      <c r="K44" s="8">
        <f t="shared" si="5"/>
        <v>27.051768493583477</v>
      </c>
      <c r="L44" s="1"/>
      <c r="M44" s="1"/>
      <c r="N44" s="1"/>
      <c r="O44" s="1"/>
    </row>
    <row r="45" spans="1:15" ht="31.5">
      <c r="A45" s="4">
        <v>22</v>
      </c>
      <c r="B45" s="5" t="s">
        <v>39</v>
      </c>
      <c r="C45" s="8">
        <v>-20.4</v>
      </c>
      <c r="D45" s="8">
        <v>-44.8</v>
      </c>
      <c r="E45" s="8">
        <v>-7.6</v>
      </c>
      <c r="F45" s="8">
        <v>82.4</v>
      </c>
      <c r="G45" s="8">
        <v>25.1</v>
      </c>
      <c r="H45" s="8">
        <f>-220.4</f>
        <v>-220.4</v>
      </c>
      <c r="I45" s="8">
        <v>286.6</v>
      </c>
      <c r="J45" s="8">
        <v>-178.1</v>
      </c>
      <c r="K45" s="8">
        <f>K37-K43</f>
        <v>-172.89200000000005</v>
      </c>
      <c r="L45" s="1"/>
      <c r="M45" s="1"/>
      <c r="N45" s="1"/>
      <c r="O45" s="1"/>
    </row>
    <row r="46" spans="1:15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1"/>
      <c r="O46" s="1"/>
    </row>
    <row r="47" spans="1:15" ht="30.75" customHeight="1">
      <c r="A47" s="10" t="s">
        <v>57</v>
      </c>
      <c r="B47" s="35" t="s">
        <v>58</v>
      </c>
      <c r="C47" s="35"/>
      <c r="D47" s="35"/>
      <c r="E47" s="35"/>
      <c r="F47" s="35"/>
      <c r="G47" s="35"/>
      <c r="H47" s="35"/>
      <c r="I47" s="35"/>
      <c r="J47" s="35"/>
      <c r="K47" s="35"/>
      <c r="L47" s="1"/>
      <c r="M47" s="1"/>
      <c r="N47" s="1"/>
      <c r="O47" s="1"/>
    </row>
    <row r="48" spans="1:15" ht="33" customHeight="1">
      <c r="A48" s="27" t="s">
        <v>59</v>
      </c>
      <c r="B48" s="33" t="s">
        <v>60</v>
      </c>
      <c r="C48" s="33"/>
      <c r="D48" s="33"/>
      <c r="E48" s="33"/>
      <c r="F48" s="33"/>
      <c r="G48" s="33"/>
      <c r="H48" s="33"/>
      <c r="I48" s="33"/>
      <c r="J48" s="33"/>
      <c r="K48" s="33"/>
      <c r="L48" s="1"/>
      <c r="M48" s="1"/>
      <c r="N48" s="1"/>
      <c r="O48" s="1"/>
    </row>
    <row r="49" spans="1:15" ht="66" customHeight="1">
      <c r="A49" s="27" t="s">
        <v>65</v>
      </c>
      <c r="B49" s="33" t="s">
        <v>66</v>
      </c>
      <c r="C49" s="33"/>
      <c r="D49" s="33"/>
      <c r="E49" s="33"/>
      <c r="F49" s="33"/>
      <c r="G49" s="33"/>
      <c r="H49" s="33"/>
      <c r="I49" s="33"/>
      <c r="J49" s="33"/>
      <c r="K49" s="33"/>
      <c r="L49" s="1"/>
      <c r="M49" s="1"/>
      <c r="N49" s="1"/>
      <c r="O49" s="1"/>
    </row>
    <row r="50" spans="1:15" ht="33" customHeight="1">
      <c r="A50" s="10"/>
      <c r="B50" s="15"/>
      <c r="C50" s="15"/>
      <c r="D50" s="15"/>
      <c r="E50" s="15"/>
      <c r="F50" s="15"/>
      <c r="G50" s="15"/>
      <c r="H50" s="15"/>
      <c r="I50" s="15"/>
      <c r="J50" s="18"/>
      <c r="K50" s="15"/>
      <c r="L50" s="1"/>
      <c r="M50" s="1"/>
      <c r="N50" s="1"/>
      <c r="O50" s="1"/>
    </row>
    <row r="51" spans="1:15" ht="15.75">
      <c r="A51" s="10"/>
      <c r="B51" s="28" t="s">
        <v>61</v>
      </c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1"/>
      <c r="O51" s="1"/>
    </row>
    <row r="52" spans="1:15" ht="15.75">
      <c r="A52" s="2"/>
      <c r="B52" s="31" t="s">
        <v>62</v>
      </c>
      <c r="C52" s="32"/>
      <c r="D52" s="32"/>
      <c r="E52" s="32"/>
      <c r="F52" s="2"/>
      <c r="G52" s="2"/>
      <c r="H52" s="2"/>
      <c r="I52" s="2"/>
      <c r="J52" s="2"/>
      <c r="K52" s="2"/>
      <c r="L52" s="1"/>
      <c r="M52" s="1"/>
      <c r="N52" s="1"/>
      <c r="O52" s="1"/>
    </row>
    <row r="53" spans="1:15" ht="15.75">
      <c r="A53" s="2"/>
      <c r="B53" s="31" t="s">
        <v>63</v>
      </c>
      <c r="C53" s="34"/>
      <c r="D53" s="34"/>
      <c r="E53" s="34"/>
      <c r="F53" s="2"/>
      <c r="G53" s="2"/>
      <c r="H53" s="2"/>
      <c r="I53" s="2"/>
      <c r="J53" s="2"/>
      <c r="K53" s="2"/>
      <c r="L53" s="1"/>
      <c r="M53" s="1"/>
      <c r="N53" s="1"/>
      <c r="O53" s="1"/>
    </row>
    <row r="54" spans="1:15" ht="15.75">
      <c r="A54" s="2"/>
      <c r="B54" s="16"/>
      <c r="C54" s="17"/>
      <c r="D54" s="17"/>
      <c r="E54" s="17"/>
      <c r="F54" s="2"/>
      <c r="G54" s="2"/>
      <c r="H54" s="2"/>
      <c r="I54" s="2"/>
      <c r="J54" s="2"/>
      <c r="K54" s="2"/>
      <c r="L54" s="1"/>
      <c r="M54" s="1"/>
      <c r="N54" s="1"/>
      <c r="O54" s="1"/>
    </row>
    <row r="55" spans="1:15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1"/>
    </row>
    <row r="56" spans="1:15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  <c r="N56" s="1"/>
      <c r="O56" s="1"/>
    </row>
    <row r="57" spans="1:15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1"/>
    </row>
    <row r="58" spans="1:15" ht="15.75">
      <c r="A58" s="2"/>
      <c r="B58" s="2"/>
      <c r="C58" s="2"/>
      <c r="D58" s="2" t="s">
        <v>40</v>
      </c>
      <c r="E58" s="2"/>
      <c r="F58" s="2"/>
      <c r="G58" s="2"/>
      <c r="H58" s="2"/>
      <c r="I58" s="2"/>
      <c r="J58" s="2"/>
      <c r="K58" s="2"/>
      <c r="L58" s="1"/>
      <c r="M58" s="1"/>
      <c r="N58" s="1"/>
      <c r="O58" s="1"/>
    </row>
    <row r="59" spans="1:15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"/>
      <c r="M59" s="1"/>
      <c r="N59" s="1"/>
      <c r="O59" s="1"/>
    </row>
    <row r="60" spans="1:15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"/>
      <c r="M60" s="1"/>
      <c r="N60" s="1"/>
      <c r="O60" s="1"/>
    </row>
    <row r="61" spans="1:15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  <c r="M61" s="1"/>
      <c r="N61" s="1"/>
      <c r="O61" s="1"/>
    </row>
    <row r="62" spans="1:15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"/>
      <c r="M62" s="1"/>
      <c r="N62" s="1"/>
      <c r="O62" s="1"/>
    </row>
    <row r="63" spans="1:15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"/>
      <c r="M63" s="1"/>
      <c r="N63" s="1"/>
      <c r="O63" s="1"/>
    </row>
    <row r="64" spans="1:15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"/>
      <c r="M64" s="1"/>
      <c r="N64" s="1"/>
      <c r="O64" s="1"/>
    </row>
    <row r="65" spans="1:15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1"/>
      <c r="M65" s="1"/>
      <c r="N65" s="1"/>
      <c r="O65" s="1"/>
    </row>
    <row r="66" spans="1:15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1"/>
      <c r="M66" s="1"/>
      <c r="N66" s="1"/>
      <c r="O66" s="1"/>
    </row>
    <row r="67" spans="1:15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1"/>
      <c r="M67" s="1"/>
      <c r="N67" s="1"/>
      <c r="O67" s="1"/>
    </row>
    <row r="68" spans="1:15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1"/>
      <c r="M68" s="1"/>
      <c r="N68" s="1"/>
      <c r="O68" s="1"/>
    </row>
    <row r="69" spans="1:15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1"/>
      <c r="M69" s="1"/>
      <c r="N69" s="1"/>
      <c r="O69" s="1"/>
    </row>
    <row r="70" spans="1:15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1"/>
      <c r="M70" s="1"/>
      <c r="N70" s="1"/>
      <c r="O70" s="1"/>
    </row>
    <row r="71" spans="1:15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"/>
      <c r="M71" s="1"/>
      <c r="N71" s="1"/>
      <c r="O71" s="1"/>
    </row>
    <row r="72" spans="1:15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"/>
      <c r="M72" s="1"/>
      <c r="N72" s="1"/>
      <c r="O72" s="1"/>
    </row>
    <row r="73" spans="1:15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1"/>
      <c r="M73" s="1"/>
      <c r="N73" s="1"/>
      <c r="O73" s="1"/>
    </row>
    <row r="74" spans="1:15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"/>
      <c r="M74" s="1"/>
      <c r="N74" s="1"/>
      <c r="O74" s="1"/>
    </row>
    <row r="75" spans="1:15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"/>
      <c r="M75" s="1"/>
      <c r="N75" s="1"/>
      <c r="O75" s="1"/>
    </row>
    <row r="76" spans="1:15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"/>
      <c r="M76" s="1"/>
      <c r="N76" s="1"/>
      <c r="O76" s="1"/>
    </row>
    <row r="77" spans="1:15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"/>
      <c r="M77" s="1"/>
      <c r="N77" s="1"/>
      <c r="O77" s="1"/>
    </row>
    <row r="78" spans="1:15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</row>
    <row r="79" spans="1:15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/>
    </row>
    <row r="80" spans="1:15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"/>
      <c r="M80" s="1"/>
      <c r="N80" s="1"/>
      <c r="O80" s="1"/>
    </row>
    <row r="81" spans="1:15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"/>
      <c r="M81" s="1"/>
      <c r="N81" s="1"/>
      <c r="O81" s="1"/>
    </row>
    <row r="82" spans="1:15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"/>
      <c r="M82" s="1"/>
      <c r="N82" s="1"/>
      <c r="O82" s="1"/>
    </row>
    <row r="83" spans="1:15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"/>
      <c r="M83" s="1"/>
      <c r="N83" s="1"/>
      <c r="O83" s="1"/>
    </row>
    <row r="84" spans="1:15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</row>
    <row r="85" spans="1:15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"/>
      <c r="M85" s="1"/>
      <c r="N85" s="1"/>
      <c r="O85" s="1"/>
    </row>
    <row r="86" spans="1:15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"/>
      <c r="M86" s="1"/>
      <c r="N86" s="1"/>
      <c r="O86" s="1"/>
    </row>
    <row r="87" spans="1:15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1"/>
      <c r="M87" s="1"/>
      <c r="N87" s="1"/>
      <c r="O87" s="1"/>
    </row>
    <row r="88" spans="1:15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"/>
      <c r="M88" s="1"/>
      <c r="N88" s="1"/>
      <c r="O88" s="1"/>
    </row>
    <row r="89" spans="1:15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1"/>
      <c r="M89" s="1"/>
      <c r="N89" s="1"/>
      <c r="O89" s="1"/>
    </row>
    <row r="90" spans="1:15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1"/>
      <c r="M90" s="1"/>
      <c r="N90" s="1"/>
      <c r="O90" s="1"/>
    </row>
    <row r="91" spans="1:15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1"/>
      <c r="M91" s="1"/>
      <c r="N91" s="1"/>
      <c r="O91" s="1"/>
    </row>
    <row r="92" spans="1:15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"/>
      <c r="M92" s="1"/>
      <c r="N92" s="1"/>
      <c r="O92" s="1"/>
    </row>
    <row r="93" spans="1:15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1"/>
      <c r="M93" s="1"/>
      <c r="N93" s="1"/>
      <c r="O93" s="1"/>
    </row>
    <row r="94" spans="1:15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1"/>
      <c r="M94" s="1"/>
      <c r="N94" s="1"/>
      <c r="O94" s="1"/>
    </row>
    <row r="95" spans="1:15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1"/>
      <c r="M95" s="1"/>
      <c r="N95" s="1"/>
      <c r="O95" s="1"/>
    </row>
    <row r="96" spans="1:15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1"/>
      <c r="M96" s="1"/>
      <c r="N96" s="1"/>
      <c r="O96" s="1"/>
    </row>
    <row r="97" spans="1:15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"/>
      <c r="M97" s="1"/>
      <c r="N97" s="1"/>
      <c r="O97" s="1"/>
    </row>
    <row r="98" spans="1:15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"/>
      <c r="M98" s="1"/>
      <c r="N98" s="1"/>
      <c r="O98" s="1"/>
    </row>
    <row r="99" spans="1:15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"/>
      <c r="M99" s="1"/>
      <c r="N99" s="1"/>
      <c r="O99" s="1"/>
    </row>
    <row r="100" spans="1:15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"/>
      <c r="M100" s="1"/>
      <c r="N100" s="1"/>
      <c r="O100" s="1"/>
    </row>
    <row r="101" spans="1:15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"/>
      <c r="M101" s="1"/>
      <c r="N101" s="1"/>
      <c r="O101" s="1"/>
    </row>
    <row r="102" spans="1:15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"/>
      <c r="M102" s="1"/>
      <c r="N102" s="1"/>
      <c r="O102" s="1"/>
    </row>
    <row r="103" spans="1:15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"/>
      <c r="M103" s="1"/>
      <c r="N103" s="1"/>
      <c r="O103" s="1"/>
    </row>
    <row r="104" spans="1:15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"/>
      <c r="M104" s="1"/>
      <c r="N104" s="1"/>
      <c r="O104" s="1"/>
    </row>
    <row r="105" spans="1:15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"/>
      <c r="M105" s="1"/>
      <c r="N105" s="1"/>
      <c r="O105" s="1"/>
    </row>
    <row r="106" spans="1:15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"/>
      <c r="M106" s="1"/>
      <c r="N106" s="1"/>
      <c r="O106" s="1"/>
    </row>
    <row r="107" spans="1:15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"/>
      <c r="M107" s="1"/>
      <c r="N107" s="1"/>
      <c r="O107" s="1"/>
    </row>
    <row r="108" spans="1:15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"/>
      <c r="M108" s="1"/>
      <c r="N108" s="1"/>
      <c r="O108" s="1"/>
    </row>
    <row r="109" spans="1:15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"/>
      <c r="M109" s="1"/>
      <c r="N109" s="1"/>
      <c r="O109" s="1"/>
    </row>
    <row r="110" spans="1:15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"/>
      <c r="M110" s="1"/>
      <c r="N110" s="1"/>
      <c r="O110" s="1"/>
    </row>
    <row r="111" spans="1:15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"/>
      <c r="M111" s="1"/>
      <c r="N111" s="1"/>
      <c r="O111" s="1"/>
    </row>
    <row r="112" spans="1:15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"/>
      <c r="M112" s="1"/>
      <c r="N112" s="1"/>
      <c r="O112" s="1"/>
    </row>
    <row r="113" spans="1:15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"/>
      <c r="M113" s="1"/>
      <c r="N113" s="1"/>
      <c r="O113" s="1"/>
    </row>
    <row r="114" spans="1:15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"/>
      <c r="M114" s="1"/>
      <c r="N114" s="1"/>
      <c r="O114" s="1"/>
    </row>
    <row r="115" spans="1:15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"/>
      <c r="M115" s="1"/>
      <c r="N115" s="1"/>
      <c r="O115" s="1"/>
    </row>
    <row r="116" spans="1:15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"/>
      <c r="M116" s="1"/>
      <c r="N116" s="1"/>
      <c r="O116" s="1"/>
    </row>
    <row r="117" spans="1:15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"/>
      <c r="M117" s="1"/>
      <c r="N117" s="1"/>
      <c r="O117" s="1"/>
    </row>
    <row r="118" spans="1:15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"/>
      <c r="M118" s="1"/>
      <c r="N118" s="1"/>
      <c r="O118" s="1"/>
    </row>
    <row r="119" spans="1:15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1"/>
      <c r="M119" s="1"/>
      <c r="N119" s="1"/>
      <c r="O119" s="1"/>
    </row>
    <row r="120" spans="1:15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1"/>
      <c r="M120" s="1"/>
      <c r="N120" s="1"/>
      <c r="O120" s="1"/>
    </row>
    <row r="121" spans="1:15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1"/>
      <c r="M121" s="1"/>
      <c r="N121" s="1"/>
      <c r="O121" s="1"/>
    </row>
    <row r="122" spans="1:15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1"/>
      <c r="M122" s="1"/>
      <c r="N122" s="1"/>
      <c r="O122" s="1"/>
    </row>
    <row r="123" spans="1:15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1"/>
      <c r="M123" s="1"/>
      <c r="N123" s="1"/>
      <c r="O123" s="1"/>
    </row>
    <row r="124" spans="1:15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1"/>
      <c r="M124" s="1"/>
      <c r="N124" s="1"/>
      <c r="O124" s="1"/>
    </row>
    <row r="125" spans="1:15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1"/>
      <c r="M125" s="1"/>
      <c r="N125" s="1"/>
      <c r="O125" s="1"/>
    </row>
    <row r="126" spans="1:15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1"/>
      <c r="M126" s="1"/>
      <c r="N126" s="1"/>
      <c r="O126" s="1"/>
    </row>
    <row r="127" spans="1:15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1"/>
      <c r="M127" s="1"/>
      <c r="N127" s="1"/>
      <c r="O127" s="1"/>
    </row>
    <row r="128" spans="1:15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1"/>
      <c r="M128" s="1"/>
      <c r="N128" s="1"/>
      <c r="O128" s="1"/>
    </row>
    <row r="129" spans="1:15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1"/>
      <c r="M129" s="1"/>
      <c r="N129" s="1"/>
      <c r="O129" s="1"/>
    </row>
    <row r="130" spans="1:15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1"/>
      <c r="M130" s="1"/>
      <c r="N130" s="1"/>
      <c r="O130" s="1"/>
    </row>
    <row r="131" spans="1:15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1"/>
      <c r="M131" s="1"/>
      <c r="N131" s="1"/>
      <c r="O131" s="1"/>
    </row>
    <row r="132" spans="1:15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1"/>
      <c r="M132" s="1"/>
      <c r="N132" s="1"/>
      <c r="O132" s="1"/>
    </row>
    <row r="133" spans="1:15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1"/>
      <c r="M133" s="1"/>
      <c r="N133" s="1"/>
      <c r="O133" s="1"/>
    </row>
    <row r="134" spans="1:15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1"/>
      <c r="M134" s="1"/>
      <c r="N134" s="1"/>
      <c r="O134" s="1"/>
    </row>
    <row r="135" spans="1:15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1"/>
      <c r="M135" s="1"/>
      <c r="N135" s="1"/>
      <c r="O135" s="1"/>
    </row>
    <row r="136" spans="1:11" ht="15">
      <c r="A136" s="3"/>
      <c r="B136" s="3"/>
      <c r="C136" s="3"/>
      <c r="D136" s="3"/>
      <c r="E136" s="3"/>
      <c r="F136" s="3"/>
      <c r="G136" s="3"/>
      <c r="H136" s="3"/>
      <c r="I136" s="3"/>
      <c r="J136" s="19"/>
      <c r="K136" s="3"/>
    </row>
  </sheetData>
  <sheetProtection/>
  <mergeCells count="13">
    <mergeCell ref="B53:E53"/>
    <mergeCell ref="B47:K47"/>
    <mergeCell ref="B48:K48"/>
    <mergeCell ref="B25:K25"/>
    <mergeCell ref="B31:K31"/>
    <mergeCell ref="B36:K36"/>
    <mergeCell ref="B16:K16"/>
    <mergeCell ref="A1:K1"/>
    <mergeCell ref="A2:K2"/>
    <mergeCell ref="B5:K5"/>
    <mergeCell ref="B11:K11"/>
    <mergeCell ref="B52:E52"/>
    <mergeCell ref="B49:K49"/>
  </mergeCells>
  <printOptions/>
  <pageMargins left="0.7086614173228347" right="0.7086614173228347" top="0.7480314960629921" bottom="0.7480314960629921" header="0.31496062992125984" footer="0.31496062992125984"/>
  <pageSetup fitToHeight="7" horizontalDpi="180" verticalDpi="180" orientation="landscape" paperSize="9" scale="93" r:id="rId3"/>
  <rowBreaks count="1" manualBreakCount="1">
    <brk id="14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2019-03-18T06:51:34Z</dcterms:modified>
  <cp:category/>
  <cp:version/>
  <cp:contentType/>
  <cp:contentStatus/>
</cp:coreProperties>
</file>